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filterPrivacy="1" defaultThemeVersion="124226"/>
  <xr:revisionPtr revIDLastSave="0" documentId="13_ncr:1_{0E6D5577-F0A3-4F05-8CC0-FD0030F05681}" xr6:coauthVersionLast="36" xr6:coauthVersionMax="43" xr10:uidLastSave="{00000000-0000-0000-0000-000000000000}"/>
  <bookViews>
    <workbookView xWindow="240" yWindow="120" windowWidth="11640" windowHeight="8196" xr2:uid="{00000000-000D-0000-FFFF-FFFF00000000}"/>
  </bookViews>
  <sheets>
    <sheet name="DPP-SPA-MBR-1, Sch. 4 DSM" sheetId="1" r:id="rId1"/>
  </sheets>
  <definedNames>
    <definedName name="_xlnm.Print_Area" localSheetId="0">'DPP-SPA-MBR-1, Sch. 4 DSM'!$A$1:$K$52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43" i="1" l="1"/>
  <c r="E31" i="1" l="1"/>
  <c r="E15" i="1" l="1"/>
  <c r="E16" i="1" l="1"/>
  <c r="E17" i="1"/>
  <c r="E18" i="1"/>
  <c r="E19" i="1"/>
  <c r="E22" i="1"/>
  <c r="E23" i="1"/>
  <c r="E24" i="1"/>
  <c r="E25" i="1"/>
  <c r="E26" i="1"/>
  <c r="K27" i="1"/>
  <c r="I27" i="1"/>
  <c r="G27" i="1"/>
  <c r="A16" i="1"/>
  <c r="A17" i="1" s="1"/>
  <c r="A18" i="1" s="1"/>
  <c r="A19" i="1" s="1"/>
  <c r="A20" i="1" s="1"/>
  <c r="A22" i="1" s="1"/>
  <c r="A23" i="1" s="1"/>
  <c r="A24" i="1" s="1"/>
  <c r="A25" i="1" s="1"/>
  <c r="A26" i="1" s="1"/>
  <c r="A27" i="1" s="1"/>
  <c r="A29" i="1" s="1"/>
  <c r="K20" i="1"/>
  <c r="I20" i="1"/>
  <c r="I29" i="1" s="1"/>
  <c r="G20" i="1"/>
  <c r="E20" i="1" l="1"/>
  <c r="G29" i="1"/>
  <c r="A31" i="1"/>
  <c r="A33" i="1" s="1"/>
  <c r="A35" i="1" s="1"/>
  <c r="A36" i="1" s="1"/>
  <c r="A37" i="1" s="1"/>
  <c r="A38" i="1" s="1"/>
  <c r="A39" i="1" s="1"/>
  <c r="A40" i="1" s="1"/>
  <c r="A41" i="1" s="1"/>
  <c r="A43" i="1" s="1"/>
  <c r="E27" i="1"/>
  <c r="E29" i="1" s="1"/>
  <c r="K29" i="1"/>
  <c r="I35" i="1" l="1"/>
  <c r="I37" i="1" s="1"/>
  <c r="K35" i="1"/>
  <c r="K37" i="1" s="1"/>
  <c r="K38" i="1" l="1"/>
  <c r="K39" i="1" s="1"/>
  <c r="K41" i="1" s="1"/>
  <c r="G35" i="1"/>
  <c r="G37" i="1" s="1"/>
  <c r="E33" i="1"/>
  <c r="E35" i="1" s="1"/>
  <c r="E37" i="1" s="1"/>
  <c r="I38" i="1"/>
  <c r="I39" i="1" s="1"/>
  <c r="I41" i="1" s="1"/>
  <c r="K43" i="1" l="1"/>
  <c r="E38" i="1"/>
  <c r="E39" i="1" s="1"/>
  <c r="E41" i="1" s="1"/>
  <c r="G38" i="1"/>
  <c r="G39" i="1" s="1"/>
  <c r="G41" i="1" s="1"/>
  <c r="G43" i="1" s="1"/>
</calcChain>
</file>

<file path=xl/sharedStrings.xml><?xml version="1.0" encoding="utf-8"?>
<sst xmlns="http://schemas.openxmlformats.org/spreadsheetml/2006/main" count="50" uniqueCount="45">
  <si>
    <t>GEORGIA POWER COMPANY</t>
  </si>
  <si>
    <t xml:space="preserve"> </t>
  </si>
  <si>
    <t>RETAIL REVENUE REQUIREMENT SUMMARY</t>
  </si>
  <si>
    <t>(AMOUNTS IN THOUSANDS)</t>
  </si>
  <si>
    <t>Line</t>
  </si>
  <si>
    <t>No.</t>
  </si>
  <si>
    <t>Description</t>
  </si>
  <si>
    <t>(1)</t>
  </si>
  <si>
    <t>(2)</t>
  </si>
  <si>
    <t>(3)</t>
  </si>
  <si>
    <t>(4)</t>
  </si>
  <si>
    <t>(5)</t>
  </si>
  <si>
    <t>(6)</t>
  </si>
  <si>
    <t>Residential Programs</t>
  </si>
  <si>
    <t>Incentive Costs</t>
  </si>
  <si>
    <t>Non-Incentive Costs</t>
  </si>
  <si>
    <t>Cross-Cutting Costs</t>
  </si>
  <si>
    <t>Additional Sum</t>
  </si>
  <si>
    <t>Previously-Certified Program Costs &amp; Other DSM</t>
  </si>
  <si>
    <t>Residential Sub-total</t>
  </si>
  <si>
    <t>Commercial Programs</t>
  </si>
  <si>
    <t>Commercial Sub-total</t>
  </si>
  <si>
    <t>Total DSM Tariff Costs</t>
  </si>
  <si>
    <t>DSM Revenues Included in Current Tariffs</t>
  </si>
  <si>
    <t>DSM Tariff Increases Before Tax</t>
  </si>
  <si>
    <t>Federal and State Income Taxes</t>
  </si>
  <si>
    <t>DSM Tariff Increases After Tax</t>
  </si>
  <si>
    <t>Note:  Details may not add to totals due to rounding.</t>
  </si>
  <si>
    <t>DSM Tariff Increase</t>
  </si>
  <si>
    <t>FOR THE TWELVE MONTH PERIODS ENDING JULY 31, 2020 AND DECEMBER 31, 2020-2022</t>
  </si>
  <si>
    <t>DEMAND SIDE MANAGEMENT (DSM) TARIFFS</t>
  </si>
  <si>
    <t>DSM Tariff Incremental Increase/(Decrease)</t>
  </si>
  <si>
    <t>Test Period (a)</t>
  </si>
  <si>
    <t>2021 (b)</t>
  </si>
  <si>
    <t>2022 (b)</t>
  </si>
  <si>
    <t>(b)  Revenue requirements for 2021 and 2022 will be updated through separate annual compliance filings.</t>
  </si>
  <si>
    <t>Carrying Cost on DSM Under-Recovery</t>
  </si>
  <si>
    <t>(a)  DSM revenues and expenses included in the revenue requirement are normalized for the test period.</t>
  </si>
  <si>
    <r>
      <t>Total Residential and Commercial DSM Costs</t>
    </r>
    <r>
      <rPr>
        <sz val="12"/>
        <rFont val="Times New Roman"/>
        <family val="1"/>
      </rPr>
      <t xml:space="preserve"> (c)</t>
    </r>
  </si>
  <si>
    <r>
      <t>Projected DSM Under-Recovery 12/31/19</t>
    </r>
    <r>
      <rPr>
        <sz val="12"/>
        <rFont val="Times New Roman"/>
        <family val="1"/>
      </rPr>
      <t xml:space="preserve"> (d)</t>
    </r>
  </si>
  <si>
    <t>Income Expansion Factor (e)</t>
  </si>
  <si>
    <t>(c)  Costs reflect the Company's 2019 DSM certification application filed in Docket No. 42311.</t>
  </si>
  <si>
    <t>(d)  The under-recovery balance as of December 31, 2019 is projected to be approximately $13 million, which the Company</t>
  </si>
  <si>
    <t xml:space="preserve">       proposes to recover over a 3-year period ending December 2022.</t>
  </si>
  <si>
    <t>(e)   From Exhibit___(DPP/SPA/MBR-1, Schedule 1 Total Company) Page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</si>
</sst>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_);_(* \(#,##0.0\);_(* &quot;-&quot;??_);_(@_)"/>
    <numFmt numFmtId="165" formatCode="_(&quot;$&quot;* #,##0_);_(&quot;$&quot;* \(#,##0\);_(&quot;$&quot;* &quot;-&quot;??_);_(@_)"/>
    <numFmt numFmtId="166" formatCode="0.000%"/>
    <numFmt numFmtId="167" formatCode="0.00000_)"/>
  </numFmts>
  <fonts count="8" x14ac:knownFonts="1">
    <font>
      <sz val="12"/>
      <name val="Times New Roman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8"/>
      <name val="Times New Roman"/>
      <family val="1"/>
    </font>
    <font>
      <b/>
      <u/>
      <sz val="12"/>
      <name val="Times New Roman"/>
      <family val="1"/>
    </font>
    <font>
      <sz val="10"/>
      <name val="Arial"/>
      <family val="2"/>
    </font>
    <font>
      <b/>
      <i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 style="double">
        <color theme="1"/>
      </bottom>
      <diagonal/>
    </border>
  </borders>
  <cellStyleXfs count="9">
    <xf numFmtId="0" fontId="0" fillId="0" borderId="0"/>
    <xf numFmtId="0" fontId="6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1" fillId="0" borderId="0" xfId="0" applyFont="1" applyAlignment="1" applyProtection="1">
      <alignment horizontal="center"/>
    </xf>
    <xf numFmtId="0" fontId="2" fillId="0" borderId="0" xfId="0" applyFont="1" applyBorder="1"/>
    <xf numFmtId="0" fontId="1" fillId="0" borderId="0" xfId="4" quotePrefix="1" applyFont="1" applyAlignment="1">
      <alignment horizontal="left"/>
    </xf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left" indent="1"/>
    </xf>
    <xf numFmtId="0" fontId="1" fillId="0" borderId="0" xfId="0" applyFont="1" applyBorder="1"/>
    <xf numFmtId="165" fontId="1" fillId="0" borderId="0" xfId="2" applyNumberFormat="1" applyFont="1" applyBorder="1"/>
    <xf numFmtId="165" fontId="1" fillId="0" borderId="0" xfId="3" applyNumberFormat="1" applyFont="1" applyBorder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164" fontId="1" fillId="0" borderId="0" xfId="2" quotePrefix="1" applyNumberFormat="1" applyFont="1" applyAlignment="1">
      <alignment horizontal="center"/>
    </xf>
    <xf numFmtId="0" fontId="1" fillId="0" borderId="0" xfId="5" applyFont="1"/>
    <xf numFmtId="14" fontId="1" fillId="0" borderId="0" xfId="0" applyNumberFormat="1" applyFont="1" applyBorder="1"/>
    <xf numFmtId="3" fontId="1" fillId="0" borderId="0" xfId="0" applyNumberFormat="1" applyFont="1"/>
    <xf numFmtId="0" fontId="1" fillId="0" borderId="0" xfId="0" quotePrefix="1" applyFont="1" applyAlignment="1">
      <alignment horizontal="left"/>
    </xf>
    <xf numFmtId="0" fontId="1" fillId="0" borderId="0" xfId="0" quotePrefix="1" applyFont="1" applyAlignment="1">
      <alignment horizontal="center"/>
    </xf>
    <xf numFmtId="41" fontId="1" fillId="0" borderId="0" xfId="0" applyNumberFormat="1" applyFont="1" applyBorder="1"/>
    <xf numFmtId="0" fontId="1" fillId="0" borderId="0" xfId="0" quotePrefix="1" applyFont="1" applyBorder="1" applyAlignment="1">
      <alignment horizontal="center"/>
    </xf>
    <xf numFmtId="42" fontId="1" fillId="0" borderId="0" xfId="2" applyNumberFormat="1" applyFont="1" applyBorder="1"/>
    <xf numFmtId="41" fontId="1" fillId="0" borderId="0" xfId="2" applyNumberFormat="1" applyFont="1" applyBorder="1"/>
    <xf numFmtId="41" fontId="1" fillId="0" borderId="0" xfId="0" applyNumberFormat="1" applyFont="1"/>
    <xf numFmtId="41" fontId="1" fillId="0" borderId="0" xfId="3" applyNumberFormat="1" applyFont="1" applyBorder="1"/>
    <xf numFmtId="41" fontId="1" fillId="0" borderId="1" xfId="0" applyNumberFormat="1" applyFont="1" applyBorder="1"/>
    <xf numFmtId="42" fontId="1" fillId="0" borderId="0" xfId="0" applyNumberFormat="1" applyFont="1" applyBorder="1"/>
    <xf numFmtId="42" fontId="1" fillId="0" borderId="0" xfId="0" applyNumberFormat="1" applyFont="1"/>
    <xf numFmtId="42" fontId="1" fillId="0" borderId="2" xfId="2" applyNumberFormat="1" applyFont="1" applyBorder="1"/>
    <xf numFmtId="42" fontId="1" fillId="0" borderId="2" xfId="0" applyNumberFormat="1" applyFont="1" applyBorder="1"/>
    <xf numFmtId="0" fontId="7" fillId="0" borderId="0" xfId="0" applyFont="1" applyBorder="1" applyAlignment="1"/>
    <xf numFmtId="0" fontId="7" fillId="0" borderId="0" xfId="0" applyFont="1" applyBorder="1" applyAlignment="1">
      <alignment horizontal="left" indent="2"/>
    </xf>
    <xf numFmtId="0" fontId="1" fillId="0" borderId="0" xfId="0" applyFont="1" applyFill="1" applyBorder="1" applyAlignment="1">
      <alignment horizontal="left" indent="1"/>
    </xf>
    <xf numFmtId="167" fontId="1" fillId="0" borderId="0" xfId="1" applyNumberFormat="1" applyFont="1"/>
    <xf numFmtId="0" fontId="1" fillId="0" borderId="0" xfId="0" applyFont="1" applyBorder="1" applyAlignment="1" applyProtection="1">
      <alignment horizontal="center"/>
    </xf>
    <xf numFmtId="164" fontId="1" fillId="0" borderId="0" xfId="2" applyNumberFormat="1" applyFont="1" applyBorder="1" applyAlignment="1">
      <alignment horizontal="center"/>
    </xf>
    <xf numFmtId="41" fontId="1" fillId="0" borderId="3" xfId="0" applyNumberFormat="1" applyFont="1" applyBorder="1"/>
    <xf numFmtId="0" fontId="7" fillId="0" borderId="0" xfId="0" quotePrefix="1" applyFont="1" applyFill="1" applyBorder="1" applyAlignment="1"/>
    <xf numFmtId="0" fontId="2" fillId="0" borderId="0" xfId="6" applyFont="1" applyBorder="1"/>
    <xf numFmtId="166" fontId="1" fillId="0" borderId="0" xfId="8" applyNumberFormat="1" applyFont="1" applyBorder="1"/>
    <xf numFmtId="166" fontId="1" fillId="0" borderId="5" xfId="8" applyNumberFormat="1" applyFont="1" applyBorder="1"/>
    <xf numFmtId="42" fontId="1" fillId="0" borderId="0" xfId="7" applyNumberFormat="1" applyFont="1"/>
    <xf numFmtId="42" fontId="1" fillId="0" borderId="3" xfId="0" applyNumberFormat="1" applyFont="1" applyBorder="1"/>
    <xf numFmtId="42" fontId="1" fillId="0" borderId="4" xfId="0" applyNumberFormat="1" applyFont="1" applyBorder="1"/>
    <xf numFmtId="42" fontId="1" fillId="0" borderId="6" xfId="0" applyNumberFormat="1" applyFont="1" applyBorder="1"/>
    <xf numFmtId="165" fontId="1" fillId="0" borderId="6" xfId="3" applyNumberFormat="1" applyFont="1" applyBorder="1"/>
    <xf numFmtId="0" fontId="2" fillId="0" borderId="0" xfId="0" applyFont="1" applyBorder="1" applyAlignment="1"/>
    <xf numFmtId="0" fontId="2" fillId="0" borderId="0" xfId="0" applyFont="1" applyBorder="1" applyAlignment="1">
      <alignment horizontal="left" indent="2"/>
    </xf>
    <xf numFmtId="0" fontId="2" fillId="0" borderId="0" xfId="0" applyFont="1" applyFill="1" applyBorder="1" applyAlignment="1"/>
    <xf numFmtId="0" fontId="2" fillId="0" borderId="0" xfId="0" quotePrefix="1" applyFont="1" applyFill="1" applyBorder="1" applyAlignment="1"/>
    <xf numFmtId="0" fontId="1" fillId="0" borderId="0" xfId="0" applyFont="1" applyFill="1" applyAlignment="1">
      <alignment horizontal="center"/>
    </xf>
    <xf numFmtId="0" fontId="1" fillId="0" borderId="0" xfId="0" quotePrefix="1" applyFont="1" applyFill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3" fontId="1" fillId="0" borderId="0" xfId="0" applyNumberFormat="1" applyFont="1" applyFill="1"/>
    <xf numFmtId="0" fontId="5" fillId="0" borderId="0" xfId="0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0" fillId="0" borderId="0" xfId="0" applyAlignment="1">
      <alignment horizontal="center"/>
    </xf>
  </cellXfs>
  <cellStyles count="9">
    <cellStyle name="_x0013_" xfId="1" xr:uid="{00000000-0005-0000-0000-000000000000}"/>
    <cellStyle name="Comma" xfId="2" builtinId="3"/>
    <cellStyle name="Currency" xfId="3" builtinId="4"/>
    <cellStyle name="Normal" xfId="0" builtinId="0"/>
    <cellStyle name="Normal 7 2 7" xfId="6" xr:uid="{D5DCFC21-B06B-41FA-9810-CE3F098ED634}"/>
    <cellStyle name="Normal 9 9" xfId="7" xr:uid="{72F53851-5A32-4D10-8D99-54E8F8603120}"/>
    <cellStyle name="Normal_2009 &amp; 2010 stuff" xfId="4" xr:uid="{00000000-0005-0000-0000-000004000000}"/>
    <cellStyle name="Normal_Env Data Sources rev 4-13" xfId="5" xr:uid="{00000000-0005-0000-0000-000005000000}"/>
    <cellStyle name="Percent 5 4" xfId="8" xr:uid="{E1D1AFA6-DE94-472C-AA5D-A4372DC2752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M52"/>
  <sheetViews>
    <sheetView showGridLines="0" tabSelected="1" zoomScale="80" zoomScaleNormal="80" zoomScaleSheetLayoutView="30" workbookViewId="0"/>
  </sheetViews>
  <sheetFormatPr defaultColWidth="9" defaultRowHeight="15.6" x14ac:dyDescent="0.3"/>
  <cols>
    <col min="1" max="1" width="8.59765625" style="10" customWidth="1"/>
    <col min="2" max="2" width="1.5" style="10" customWidth="1"/>
    <col min="3" max="3" width="46.5" style="4" bestFit="1" customWidth="1"/>
    <col min="4" max="4" width="2.3984375" style="7" customWidth="1"/>
    <col min="5" max="5" width="13.3984375" style="4" bestFit="1" customWidth="1"/>
    <col min="6" max="6" width="2.3984375" style="7" customWidth="1"/>
    <col min="7" max="7" width="10.59765625" style="4" customWidth="1"/>
    <col min="8" max="8" width="2.3984375" style="7" customWidth="1"/>
    <col min="9" max="9" width="10.59765625" style="4" customWidth="1"/>
    <col min="10" max="10" width="2.3984375" style="7" customWidth="1"/>
    <col min="11" max="11" width="10.59765625" style="4" customWidth="1"/>
    <col min="12" max="12" width="2.3984375" style="4" customWidth="1"/>
    <col min="13" max="13" width="9" style="4"/>
    <col min="14" max="14" width="1.5" style="4" customWidth="1"/>
    <col min="15" max="15" width="9" style="4"/>
    <col min="16" max="16" width="1.5" style="4" customWidth="1"/>
    <col min="17" max="17" width="9" style="4"/>
    <col min="18" max="18" width="1.5" style="4" customWidth="1"/>
    <col min="19" max="16384" width="9" style="4"/>
  </cols>
  <sheetData>
    <row r="2" spans="1:11" x14ac:dyDescent="0.3">
      <c r="A2" s="54" t="s">
        <v>0</v>
      </c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1" x14ac:dyDescent="0.3">
      <c r="D3" s="33" t="s">
        <v>1</v>
      </c>
      <c r="E3" s="1"/>
      <c r="F3" s="33"/>
    </row>
    <row r="4" spans="1:11" x14ac:dyDescent="0.3">
      <c r="A4" s="55" t="s">
        <v>2</v>
      </c>
      <c r="B4" s="55"/>
      <c r="C4" s="55"/>
      <c r="D4" s="55"/>
      <c r="E4" s="55"/>
      <c r="F4" s="55"/>
      <c r="G4" s="55"/>
      <c r="H4" s="55"/>
      <c r="I4" s="55"/>
      <c r="J4" s="55"/>
      <c r="K4" s="55"/>
    </row>
    <row r="5" spans="1:11" x14ac:dyDescent="0.3">
      <c r="A5" s="55" t="s">
        <v>29</v>
      </c>
      <c r="B5" s="55"/>
      <c r="C5" s="55"/>
      <c r="D5" s="55"/>
      <c r="E5" s="55"/>
      <c r="F5" s="55"/>
      <c r="G5" s="55"/>
      <c r="H5" s="55"/>
      <c r="I5" s="55"/>
      <c r="J5" s="55"/>
      <c r="K5" s="55"/>
    </row>
    <row r="6" spans="1:11" x14ac:dyDescent="0.3">
      <c r="A6" s="55" t="s">
        <v>30</v>
      </c>
      <c r="B6" s="56"/>
      <c r="C6" s="56"/>
      <c r="D6" s="56"/>
      <c r="E6" s="56"/>
      <c r="F6" s="56"/>
      <c r="G6" s="56"/>
      <c r="H6" s="56"/>
      <c r="I6" s="56"/>
      <c r="J6" s="56"/>
      <c r="K6" s="56"/>
    </row>
    <row r="7" spans="1:11" x14ac:dyDescent="0.3">
      <c r="A7" s="54" t="s">
        <v>3</v>
      </c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1" x14ac:dyDescent="0.3">
      <c r="D8" s="19"/>
      <c r="E8" s="17"/>
      <c r="F8" s="19"/>
    </row>
    <row r="9" spans="1:11" x14ac:dyDescent="0.3">
      <c r="K9" s="10"/>
    </row>
    <row r="10" spans="1:11" x14ac:dyDescent="0.3">
      <c r="A10" s="10" t="s">
        <v>4</v>
      </c>
      <c r="K10" s="10"/>
    </row>
    <row r="11" spans="1:11" x14ac:dyDescent="0.3">
      <c r="A11" s="5" t="s">
        <v>5</v>
      </c>
      <c r="C11" s="5" t="s">
        <v>6</v>
      </c>
      <c r="D11" s="11"/>
      <c r="E11" s="5" t="s">
        <v>32</v>
      </c>
      <c r="F11" s="11"/>
      <c r="G11" s="5">
        <v>2020</v>
      </c>
      <c r="I11" s="5" t="s">
        <v>33</v>
      </c>
      <c r="K11" s="5" t="s">
        <v>34</v>
      </c>
    </row>
    <row r="12" spans="1:11" x14ac:dyDescent="0.3">
      <c r="A12" s="19" t="s">
        <v>7</v>
      </c>
      <c r="C12" s="19" t="s">
        <v>8</v>
      </c>
      <c r="D12" s="11"/>
      <c r="E12" s="19" t="s">
        <v>9</v>
      </c>
      <c r="F12" s="11"/>
      <c r="G12" s="19" t="s">
        <v>10</v>
      </c>
      <c r="I12" s="19" t="s">
        <v>11</v>
      </c>
      <c r="K12" s="19" t="s">
        <v>12</v>
      </c>
    </row>
    <row r="13" spans="1:11" ht="15.75" customHeight="1" x14ac:dyDescent="0.3">
      <c r="D13" s="11"/>
      <c r="E13" s="12"/>
      <c r="F13" s="11"/>
      <c r="G13" s="12"/>
      <c r="H13" s="34"/>
      <c r="I13" s="12"/>
    </row>
    <row r="14" spans="1:11" x14ac:dyDescent="0.3">
      <c r="C14" s="2" t="s">
        <v>13</v>
      </c>
      <c r="E14" s="9"/>
      <c r="G14" s="9"/>
      <c r="H14" s="8"/>
      <c r="I14" s="9"/>
      <c r="J14" s="9"/>
      <c r="K14" s="14"/>
    </row>
    <row r="15" spans="1:11" x14ac:dyDescent="0.3">
      <c r="A15" s="10">
        <v>1</v>
      </c>
      <c r="C15" s="6" t="s">
        <v>14</v>
      </c>
      <c r="E15" s="20">
        <f>G15</f>
        <v>9508.1283290880983</v>
      </c>
      <c r="F15" s="25"/>
      <c r="G15" s="20">
        <v>9508.1283290880983</v>
      </c>
      <c r="H15" s="20"/>
      <c r="I15" s="20">
        <v>9717.3071523280323</v>
      </c>
      <c r="J15" s="20"/>
      <c r="K15" s="20">
        <v>9931.0879096792523</v>
      </c>
    </row>
    <row r="16" spans="1:11" x14ac:dyDescent="0.3">
      <c r="A16" s="10">
        <f t="shared" ref="A16:A40" si="0">A15+1</f>
        <v>2</v>
      </c>
      <c r="C16" s="6" t="s">
        <v>15</v>
      </c>
      <c r="E16" s="21">
        <f t="shared" ref="E16:E19" si="1">G16</f>
        <v>9227.2981664459967</v>
      </c>
      <c r="F16" s="18"/>
      <c r="G16" s="21">
        <v>9227.2981664459967</v>
      </c>
      <c r="H16" s="21"/>
      <c r="I16" s="21">
        <v>9912.3679788674763</v>
      </c>
      <c r="J16" s="21"/>
      <c r="K16" s="21">
        <v>10053.838965031102</v>
      </c>
    </row>
    <row r="17" spans="1:11" x14ac:dyDescent="0.3">
      <c r="A17" s="10">
        <f t="shared" si="0"/>
        <v>3</v>
      </c>
      <c r="C17" s="6" t="s">
        <v>16</v>
      </c>
      <c r="E17" s="21">
        <f t="shared" si="1"/>
        <v>1724.5561939751999</v>
      </c>
      <c r="F17" s="18"/>
      <c r="G17" s="21">
        <v>1724.5561939751999</v>
      </c>
      <c r="H17" s="21"/>
      <c r="I17" s="21">
        <v>1618.6437674065055</v>
      </c>
      <c r="J17" s="21"/>
      <c r="K17" s="21">
        <v>1558.2873928938877</v>
      </c>
    </row>
    <row r="18" spans="1:11" x14ac:dyDescent="0.3">
      <c r="A18" s="10">
        <f t="shared" si="0"/>
        <v>4</v>
      </c>
      <c r="C18" s="6" t="s">
        <v>17</v>
      </c>
      <c r="E18" s="21">
        <f t="shared" si="1"/>
        <v>3318.8948051407915</v>
      </c>
      <c r="F18" s="18"/>
      <c r="G18" s="23">
        <v>3318.8948051407915</v>
      </c>
      <c r="H18" s="21"/>
      <c r="I18" s="23">
        <v>3318.8948051407915</v>
      </c>
      <c r="J18" s="23"/>
      <c r="K18" s="23">
        <v>3318.8948051407915</v>
      </c>
    </row>
    <row r="19" spans="1:11" x14ac:dyDescent="0.3">
      <c r="A19" s="10">
        <f t="shared" si="0"/>
        <v>5</v>
      </c>
      <c r="C19" s="6" t="s">
        <v>18</v>
      </c>
      <c r="E19" s="21">
        <f t="shared" si="1"/>
        <v>12244.011639061824</v>
      </c>
      <c r="F19" s="18"/>
      <c r="G19" s="21">
        <v>12244.011639061824</v>
      </c>
      <c r="H19" s="21"/>
      <c r="I19" s="21">
        <v>12435.947671987557</v>
      </c>
      <c r="J19" s="21"/>
      <c r="K19" s="21">
        <v>12640.397015389908</v>
      </c>
    </row>
    <row r="20" spans="1:11" x14ac:dyDescent="0.3">
      <c r="A20" s="10">
        <f t="shared" si="0"/>
        <v>6</v>
      </c>
      <c r="B20" s="13"/>
      <c r="C20" s="46" t="s">
        <v>19</v>
      </c>
      <c r="E20" s="27">
        <f>SUM(E15:E19)</f>
        <v>36022.889133711913</v>
      </c>
      <c r="F20" s="25"/>
      <c r="G20" s="27">
        <f>SUM(G15:G19)</f>
        <v>36022.889133711913</v>
      </c>
      <c r="H20" s="20"/>
      <c r="I20" s="27">
        <f>SUM(I15:I19)</f>
        <v>37003.161375730357</v>
      </c>
      <c r="J20" s="20"/>
      <c r="K20" s="27">
        <f>SUM(K15:K19)</f>
        <v>37502.506088134942</v>
      </c>
    </row>
    <row r="21" spans="1:11" x14ac:dyDescent="0.3">
      <c r="C21" s="2" t="s">
        <v>20</v>
      </c>
      <c r="E21" s="22"/>
      <c r="F21" s="18"/>
      <c r="G21" s="22"/>
      <c r="H21" s="18"/>
      <c r="I21" s="22"/>
      <c r="J21" s="18"/>
      <c r="K21" s="22"/>
    </row>
    <row r="22" spans="1:11" x14ac:dyDescent="0.3">
      <c r="A22" s="10">
        <f>A20+1</f>
        <v>7</v>
      </c>
      <c r="C22" s="6" t="s">
        <v>14</v>
      </c>
      <c r="E22" s="26">
        <f>G22</f>
        <v>13567.676859060584</v>
      </c>
      <c r="F22" s="25"/>
      <c r="G22" s="26">
        <v>13567.676859060584</v>
      </c>
      <c r="H22" s="25"/>
      <c r="I22" s="26">
        <v>13858.083628446262</v>
      </c>
      <c r="J22" s="25"/>
      <c r="K22" s="26">
        <v>14127.666445445137</v>
      </c>
    </row>
    <row r="23" spans="1:11" x14ac:dyDescent="0.3">
      <c r="A23" s="10">
        <f t="shared" si="0"/>
        <v>8</v>
      </c>
      <c r="C23" s="6" t="s">
        <v>15</v>
      </c>
      <c r="E23" s="22">
        <f t="shared" ref="E23:E26" si="2">G23</f>
        <v>17292.702568469256</v>
      </c>
      <c r="F23" s="18"/>
      <c r="G23" s="22">
        <v>17292.702568469256</v>
      </c>
      <c r="H23" s="18"/>
      <c r="I23" s="22">
        <v>18364.049331762468</v>
      </c>
      <c r="J23" s="18"/>
      <c r="K23" s="22">
        <v>18618.047537350285</v>
      </c>
    </row>
    <row r="24" spans="1:11" x14ac:dyDescent="0.3">
      <c r="A24" s="10">
        <f t="shared" si="0"/>
        <v>9</v>
      </c>
      <c r="B24" s="3"/>
      <c r="C24" s="6" t="s">
        <v>16</v>
      </c>
      <c r="E24" s="22">
        <f t="shared" si="2"/>
        <v>1724.5561939751999</v>
      </c>
      <c r="F24" s="18"/>
      <c r="G24" s="21">
        <v>1724.5561939751999</v>
      </c>
      <c r="H24" s="18"/>
      <c r="I24" s="21">
        <v>1618.6437674065055</v>
      </c>
      <c r="J24" s="18"/>
      <c r="K24" s="21">
        <v>1558.2873928938877</v>
      </c>
    </row>
    <row r="25" spans="1:11" x14ac:dyDescent="0.3">
      <c r="A25" s="10">
        <f t="shared" si="0"/>
        <v>10</v>
      </c>
      <c r="B25" s="3"/>
      <c r="C25" s="6" t="s">
        <v>17</v>
      </c>
      <c r="E25" s="22">
        <f t="shared" si="2"/>
        <v>11690.636902021135</v>
      </c>
      <c r="F25" s="18"/>
      <c r="G25" s="22">
        <v>11690.636902021135</v>
      </c>
      <c r="H25" s="18"/>
      <c r="I25" s="22">
        <v>11686.33359837211</v>
      </c>
      <c r="J25" s="18"/>
      <c r="K25" s="22">
        <v>11666.309689400869</v>
      </c>
    </row>
    <row r="26" spans="1:11" x14ac:dyDescent="0.3">
      <c r="A26" s="10">
        <f t="shared" si="0"/>
        <v>11</v>
      </c>
      <c r="B26" s="3"/>
      <c r="C26" s="6" t="s">
        <v>18</v>
      </c>
      <c r="E26" s="22">
        <f t="shared" si="2"/>
        <v>3135.6282199999996</v>
      </c>
      <c r="F26" s="18"/>
      <c r="G26" s="22">
        <v>3135.6282199999996</v>
      </c>
      <c r="H26" s="18"/>
      <c r="I26" s="22">
        <v>3204.6120408399997</v>
      </c>
      <c r="J26" s="18"/>
      <c r="K26" s="22">
        <v>3275.1135057384799</v>
      </c>
    </row>
    <row r="27" spans="1:11" x14ac:dyDescent="0.3">
      <c r="A27" s="10">
        <f t="shared" si="0"/>
        <v>12</v>
      </c>
      <c r="C27" s="46" t="s">
        <v>21</v>
      </c>
      <c r="E27" s="28">
        <f>SUM(E22:E26)</f>
        <v>47411.200743526177</v>
      </c>
      <c r="F27" s="25"/>
      <c r="G27" s="28">
        <f>SUM(G22:G26)</f>
        <v>47411.200743526177</v>
      </c>
      <c r="H27" s="25"/>
      <c r="I27" s="28">
        <f>SUM(I22:I26)</f>
        <v>48731.722366827344</v>
      </c>
      <c r="J27" s="25"/>
      <c r="K27" s="28">
        <f>SUM(K22:K26)</f>
        <v>49245.424570828662</v>
      </c>
    </row>
    <row r="28" spans="1:11" ht="16.2" x14ac:dyDescent="0.35">
      <c r="C28" s="30"/>
      <c r="E28" s="25"/>
      <c r="F28" s="25"/>
      <c r="G28" s="25"/>
      <c r="H28" s="25"/>
      <c r="I28" s="25"/>
      <c r="J28" s="25"/>
      <c r="K28" s="25"/>
    </row>
    <row r="29" spans="1:11" x14ac:dyDescent="0.3">
      <c r="A29" s="10">
        <f>A27+1</f>
        <v>13</v>
      </c>
      <c r="C29" s="37" t="s">
        <v>38</v>
      </c>
      <c r="E29" s="26">
        <f>E20+E27</f>
        <v>83434.08987723809</v>
      </c>
      <c r="F29" s="18"/>
      <c r="G29" s="26">
        <f>G20+G27</f>
        <v>83434.08987723809</v>
      </c>
      <c r="H29" s="18"/>
      <c r="I29" s="26">
        <f>I20+I27</f>
        <v>85734.883742557693</v>
      </c>
      <c r="J29" s="18"/>
      <c r="K29" s="26">
        <f>K20+K27</f>
        <v>86747.930658963596</v>
      </c>
    </row>
    <row r="30" spans="1:11" ht="16.2" x14ac:dyDescent="0.35">
      <c r="C30" s="29"/>
      <c r="E30" s="26"/>
      <c r="F30" s="18"/>
      <c r="G30" s="26"/>
      <c r="H30" s="18"/>
      <c r="I30" s="26"/>
      <c r="J30" s="18"/>
      <c r="K30" s="26"/>
    </row>
    <row r="31" spans="1:11" x14ac:dyDescent="0.3">
      <c r="A31" s="10">
        <f>A29+1</f>
        <v>14</v>
      </c>
      <c r="C31" s="37" t="s">
        <v>39</v>
      </c>
      <c r="E31" s="26">
        <f>G31</f>
        <v>4287.0650366666678</v>
      </c>
      <c r="F31" s="18"/>
      <c r="G31" s="40">
        <v>4287.0650366666678</v>
      </c>
      <c r="H31" s="40"/>
      <c r="I31" s="40">
        <v>4287.0650366666678</v>
      </c>
      <c r="J31" s="40"/>
      <c r="K31" s="40">
        <v>4287.0650366666678</v>
      </c>
    </row>
    <row r="32" spans="1:11" ht="16.2" x14ac:dyDescent="0.35">
      <c r="C32" s="29"/>
      <c r="E32" s="26"/>
      <c r="F32" s="18"/>
      <c r="G32" s="26"/>
      <c r="H32" s="18"/>
      <c r="I32" s="26"/>
      <c r="J32" s="18"/>
      <c r="K32" s="26"/>
    </row>
    <row r="33" spans="1:11" x14ac:dyDescent="0.3">
      <c r="A33" s="10">
        <f>A31+1</f>
        <v>15</v>
      </c>
      <c r="C33" s="37" t="s">
        <v>36</v>
      </c>
      <c r="E33" s="26">
        <f>G33</f>
        <v>679.24699999999996</v>
      </c>
      <c r="F33" s="18"/>
      <c r="G33" s="40">
        <v>679.24699999999996</v>
      </c>
      <c r="H33" s="40"/>
      <c r="I33" s="40">
        <v>355.07299999999998</v>
      </c>
      <c r="J33" s="40"/>
      <c r="K33" s="40">
        <v>27.820000000000007</v>
      </c>
    </row>
    <row r="34" spans="1:11" ht="16.2" x14ac:dyDescent="0.35">
      <c r="C34" s="30"/>
      <c r="E34" s="18"/>
      <c r="F34" s="18"/>
      <c r="G34" s="18"/>
      <c r="H34" s="18"/>
      <c r="I34" s="18"/>
      <c r="J34" s="18"/>
      <c r="K34" s="18"/>
    </row>
    <row r="35" spans="1:11" x14ac:dyDescent="0.3">
      <c r="A35" s="10">
        <f>A33+1</f>
        <v>16</v>
      </c>
      <c r="C35" s="45" t="s">
        <v>22</v>
      </c>
      <c r="E35" s="25">
        <f>E29+E31+E33</f>
        <v>88400.40191390476</v>
      </c>
      <c r="F35" s="25"/>
      <c r="G35" s="25">
        <f t="shared" ref="G35:K35" si="3">G29+G31+G33</f>
        <v>88400.40191390476</v>
      </c>
      <c r="H35" s="25"/>
      <c r="I35" s="25">
        <f t="shared" si="3"/>
        <v>90377.021779224364</v>
      </c>
      <c r="J35" s="25"/>
      <c r="K35" s="25">
        <f t="shared" si="3"/>
        <v>91062.81569563027</v>
      </c>
    </row>
    <row r="36" spans="1:11" x14ac:dyDescent="0.3">
      <c r="A36" s="10">
        <f t="shared" si="0"/>
        <v>17</v>
      </c>
      <c r="C36" s="31" t="s">
        <v>23</v>
      </c>
      <c r="E36" s="24">
        <v>74090.058341658412</v>
      </c>
      <c r="F36" s="18"/>
      <c r="G36" s="24">
        <v>74044.192751901574</v>
      </c>
      <c r="H36" s="18"/>
      <c r="I36" s="24">
        <v>73986.795296791825</v>
      </c>
      <c r="J36" s="18"/>
      <c r="K36" s="24">
        <v>73686.420133031395</v>
      </c>
    </row>
    <row r="37" spans="1:11" x14ac:dyDescent="0.3">
      <c r="A37" s="10">
        <f t="shared" si="0"/>
        <v>18</v>
      </c>
      <c r="C37" s="47" t="s">
        <v>24</v>
      </c>
      <c r="D37" s="2"/>
      <c r="E37" s="41">
        <f>E35-E36</f>
        <v>14310.343572246347</v>
      </c>
      <c r="F37" s="18"/>
      <c r="G37" s="41">
        <f>G35-G36</f>
        <v>14356.209162003186</v>
      </c>
      <c r="H37" s="18"/>
      <c r="I37" s="41">
        <f>I35-I36</f>
        <v>16390.226482432539</v>
      </c>
      <c r="J37" s="18"/>
      <c r="K37" s="41">
        <f>K35-K36</f>
        <v>17376.395562598875</v>
      </c>
    </row>
    <row r="38" spans="1:11" x14ac:dyDescent="0.3">
      <c r="A38" s="10">
        <f t="shared" si="0"/>
        <v>19</v>
      </c>
      <c r="C38" s="31" t="s">
        <v>25</v>
      </c>
      <c r="E38" s="35">
        <f>E37*0.25296</f>
        <v>3619.9445100354365</v>
      </c>
      <c r="F38" s="18"/>
      <c r="G38" s="35">
        <f>G37*0.25296</f>
        <v>3631.5466696203262</v>
      </c>
      <c r="H38" s="18"/>
      <c r="I38" s="35">
        <f>I37*0.25296</f>
        <v>4146.0716909961357</v>
      </c>
      <c r="J38" s="18"/>
      <c r="K38" s="35">
        <f>K37*0.25296</f>
        <v>4395.5330215150116</v>
      </c>
    </row>
    <row r="39" spans="1:11" x14ac:dyDescent="0.3">
      <c r="A39" s="10">
        <f t="shared" si="0"/>
        <v>20</v>
      </c>
      <c r="C39" s="31" t="s">
        <v>26</v>
      </c>
      <c r="E39" s="26">
        <f>E37-E38</f>
        <v>10690.39906221091</v>
      </c>
      <c r="F39" s="18"/>
      <c r="G39" s="26">
        <f>G37-G38</f>
        <v>10724.66249238286</v>
      </c>
      <c r="H39" s="18"/>
      <c r="I39" s="26">
        <f>I37-I38</f>
        <v>12244.154791436404</v>
      </c>
      <c r="J39" s="18"/>
      <c r="K39" s="26">
        <f>K37-K38</f>
        <v>12980.862541083863</v>
      </c>
    </row>
    <row r="40" spans="1:11" x14ac:dyDescent="0.3">
      <c r="A40" s="10">
        <f t="shared" si="0"/>
        <v>21</v>
      </c>
      <c r="C40" s="31" t="s">
        <v>40</v>
      </c>
      <c r="E40" s="39">
        <v>0.74602000000000002</v>
      </c>
      <c r="F40" s="38"/>
      <c r="G40" s="39">
        <v>0.74595999999999996</v>
      </c>
      <c r="H40" s="38"/>
      <c r="I40" s="39">
        <v>0.74597000000000002</v>
      </c>
      <c r="J40" s="38"/>
      <c r="K40" s="39">
        <v>0.74597999999999998</v>
      </c>
    </row>
    <row r="41" spans="1:11" ht="16.2" thickBot="1" x14ac:dyDescent="0.35">
      <c r="A41" s="10">
        <f>A40+1</f>
        <v>22</v>
      </c>
      <c r="C41" s="48" t="s">
        <v>28</v>
      </c>
      <c r="E41" s="42">
        <f>E39/E40</f>
        <v>14329.909469197757</v>
      </c>
      <c r="F41" s="18"/>
      <c r="G41" s="42">
        <f>G39/G40</f>
        <v>14376.994064538127</v>
      </c>
      <c r="H41" s="18"/>
      <c r="I41" s="42">
        <f>I39/I40</f>
        <v>16413.736197751121</v>
      </c>
      <c r="J41" s="18"/>
      <c r="K41" s="42">
        <f>K39/K40</f>
        <v>17401.086545328111</v>
      </c>
    </row>
    <row r="42" spans="1:11" ht="16.8" thickTop="1" x14ac:dyDescent="0.35">
      <c r="C42" s="36"/>
      <c r="E42" s="25"/>
      <c r="F42" s="18"/>
      <c r="G42" s="25"/>
      <c r="H42" s="18"/>
      <c r="I42" s="25"/>
      <c r="J42" s="18"/>
      <c r="K42" s="25"/>
    </row>
    <row r="43" spans="1:11" ht="16.2" thickBot="1" x14ac:dyDescent="0.35">
      <c r="A43" s="10">
        <f>A41+1</f>
        <v>23</v>
      </c>
      <c r="C43" s="2" t="s">
        <v>31</v>
      </c>
      <c r="E43" s="25"/>
      <c r="G43" s="43">
        <f>G41</f>
        <v>14376.994064538127</v>
      </c>
      <c r="I43" s="44">
        <f>I41-G41</f>
        <v>2036.7421332129943</v>
      </c>
      <c r="K43" s="43">
        <f>K41-I41</f>
        <v>987.35034757699032</v>
      </c>
    </row>
    <row r="44" spans="1:11" ht="16.2" thickTop="1" x14ac:dyDescent="0.3">
      <c r="C44" s="7"/>
      <c r="I44" s="15"/>
    </row>
    <row r="45" spans="1:11" x14ac:dyDescent="0.3">
      <c r="B45" s="32" t="s">
        <v>27</v>
      </c>
      <c r="C45" s="32"/>
      <c r="I45" s="15"/>
    </row>
    <row r="46" spans="1:11" x14ac:dyDescent="0.3">
      <c r="B46" s="32"/>
      <c r="C46" s="32"/>
      <c r="I46" s="15"/>
    </row>
    <row r="47" spans="1:11" x14ac:dyDescent="0.3">
      <c r="B47" s="16" t="s">
        <v>37</v>
      </c>
      <c r="C47" s="32"/>
      <c r="I47" s="15"/>
    </row>
    <row r="48" spans="1:11" x14ac:dyDescent="0.3">
      <c r="B48" s="16" t="s">
        <v>35</v>
      </c>
      <c r="I48" s="15"/>
    </row>
    <row r="49" spans="1:13" x14ac:dyDescent="0.3">
      <c r="B49" s="16" t="s">
        <v>41</v>
      </c>
      <c r="I49" s="15"/>
    </row>
    <row r="50" spans="1:13" x14ac:dyDescent="0.3">
      <c r="B50" s="16" t="s">
        <v>42</v>
      </c>
      <c r="I50" s="15"/>
    </row>
    <row r="51" spans="1:13" x14ac:dyDescent="0.3">
      <c r="B51" s="16" t="s">
        <v>43</v>
      </c>
      <c r="I51" s="15"/>
    </row>
    <row r="52" spans="1:13" x14ac:dyDescent="0.3">
      <c r="A52" s="49"/>
      <c r="B52" s="50" t="s">
        <v>44</v>
      </c>
      <c r="C52" s="51"/>
      <c r="D52" s="52"/>
      <c r="E52" s="51"/>
      <c r="F52" s="52"/>
      <c r="G52" s="51"/>
      <c r="H52" s="52"/>
      <c r="I52" s="53"/>
      <c r="J52" s="52"/>
      <c r="K52" s="51"/>
      <c r="L52" s="51"/>
      <c r="M52" s="51"/>
    </row>
  </sheetData>
  <sheetProtection selectLockedCells="1" selectUnlockedCells="1"/>
  <mergeCells count="5">
    <mergeCell ref="A2:K2"/>
    <mergeCell ref="A4:K4"/>
    <mergeCell ref="A5:K5"/>
    <mergeCell ref="A7:K7"/>
    <mergeCell ref="A6:K6"/>
  </mergeCells>
  <phoneticPr fontId="4" type="noConversion"/>
  <printOptions horizontalCentered="1"/>
  <pageMargins left="0.75" right="0.75" top="1" bottom="1" header="0.5" footer="0.5"/>
  <pageSetup scale="74" orientation="portrait" horizontalDpi="200" verticalDpi="200" r:id="rId1"/>
  <headerFooter alignWithMargins="0">
    <oddHeader xml:space="preserve">&amp;RExhibit___(DPP/SPA/MBR-1, Schedule 4 DSM)
Page 1 of 1
</oddHeader>
  </headerFooter>
  <ignoredErrors>
    <ignoredError sqref="F38 H38 J38" formula="1"/>
    <ignoredError sqref="A12:K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DPP-SPA-MBR-1, Sch. 4 DSM</vt:lpstr>
      <vt:lpstr>'DPP-SPA-MBR-1, Sch. 4 DSM'!Print_Area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2019-06-25T17:12:42Z</dcterms:created>
  <dcterms:modified xsi:type="dcterms:W3CDTF">2019-06-25T17:12:56Z</dcterms:modified>
  <cp:category/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